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bcinavrhnika-my.sharepoint.com/personal/marija_ana_jakse_vrhnika_si/Documents/Dokumenti/MARJANKA/2025/KOMUNALNI PRISPEVKI/"/>
    </mc:Choice>
  </mc:AlternateContent>
  <xr:revisionPtr revIDLastSave="26" documentId="8_{E6E73B10-3CEE-4E19-8D43-EA9D9FBB6442}" xr6:coauthVersionLast="47" xr6:coauthVersionMax="47" xr10:uidLastSave="{EA7A8C23-D851-479F-8FA6-D22A57D7F0A0}"/>
  <bookViews>
    <workbookView xWindow="3810" yWindow="1500" windowWidth="14010" windowHeight="13800" xr2:uid="{00000000-000D-0000-FFFF-FFFF00000000}"/>
  </bookViews>
  <sheets>
    <sheet name="List1" sheetId="1" r:id="rId1"/>
    <sheet name="List1 (2)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2" l="1"/>
  <c r="K32" i="2"/>
  <c r="C34" i="2"/>
  <c r="D34" i="2"/>
  <c r="J34" i="2"/>
  <c r="J32" i="2"/>
  <c r="J36" i="2" s="1"/>
  <c r="D32" i="2"/>
  <c r="D36" i="2" s="1"/>
  <c r="C32" i="2"/>
  <c r="K25" i="2"/>
  <c r="K27" i="2"/>
  <c r="K24" i="2"/>
  <c r="J25" i="2"/>
  <c r="J26" i="2"/>
  <c r="J27" i="2"/>
  <c r="J24" i="2"/>
  <c r="J28" i="2" s="1"/>
  <c r="D25" i="2"/>
  <c r="D28" i="2" s="1"/>
  <c r="D26" i="2"/>
  <c r="D27" i="2"/>
  <c r="D24" i="2"/>
  <c r="C25" i="2"/>
  <c r="C26" i="2"/>
  <c r="C27" i="2"/>
  <c r="C24" i="2"/>
  <c r="C28" i="2" s="1"/>
  <c r="L21" i="2"/>
  <c r="F21" i="2"/>
  <c r="E21" i="2"/>
  <c r="G21" i="2" s="1"/>
  <c r="L20" i="2"/>
  <c r="F20" i="2"/>
  <c r="E20" i="2"/>
  <c r="L19" i="2"/>
  <c r="F19" i="2"/>
  <c r="E19" i="2"/>
  <c r="G19" i="2" s="1"/>
  <c r="L18" i="2"/>
  <c r="F18" i="2"/>
  <c r="E18" i="2"/>
  <c r="G18" i="2" s="1"/>
  <c r="M13" i="2"/>
  <c r="M18" i="2" s="1"/>
  <c r="N18" i="2" s="1"/>
  <c r="P18" i="2" s="1"/>
  <c r="G20" i="2" l="1"/>
  <c r="K36" i="2"/>
  <c r="K26" i="2"/>
  <c r="K28" i="2" s="1"/>
  <c r="C36" i="2"/>
  <c r="G22" i="2"/>
  <c r="M20" i="2"/>
  <c r="N20" i="2" s="1"/>
  <c r="P20" i="2" s="1"/>
  <c r="M21" i="2"/>
  <c r="N21" i="2" s="1"/>
  <c r="P21" i="2" s="1"/>
  <c r="M19" i="2"/>
  <c r="N19" i="2" s="1"/>
  <c r="P19" i="2" s="1"/>
  <c r="E20" i="1"/>
  <c r="E19" i="1"/>
  <c r="E21" i="1"/>
  <c r="E18" i="1"/>
  <c r="P22" i="2" l="1"/>
  <c r="F21" i="1"/>
  <c r="G21" i="1" s="1"/>
  <c r="I21" i="1" s="1"/>
  <c r="F18" i="1"/>
  <c r="F20" i="1"/>
  <c r="G20" i="1" s="1"/>
  <c r="F19" i="1"/>
  <c r="G19" i="1" s="1"/>
  <c r="G18" i="1" l="1"/>
  <c r="I19" i="1"/>
  <c r="I20" i="1"/>
  <c r="I18" i="1" l="1"/>
  <c r="I22" i="1" s="1"/>
</calcChain>
</file>

<file path=xl/sharedStrings.xml><?xml version="1.0" encoding="utf-8"?>
<sst xmlns="http://schemas.openxmlformats.org/spreadsheetml/2006/main" count="107" uniqueCount="52">
  <si>
    <t>VELJAVNI ODLOK</t>
  </si>
  <si>
    <t>Skupaj</t>
  </si>
  <si>
    <t>Lokalne ceste</t>
  </si>
  <si>
    <t>Krajevne ceste</t>
  </si>
  <si>
    <t>Vodovod</t>
  </si>
  <si>
    <t>Kanalizacija</t>
  </si>
  <si>
    <t>Ceste</t>
  </si>
  <si>
    <t>Javne površine</t>
  </si>
  <si>
    <t>psz</t>
  </si>
  <si>
    <t>faktor dejavnosti</t>
  </si>
  <si>
    <t>Cp</t>
  </si>
  <si>
    <t>Ct</t>
  </si>
  <si>
    <t>Kp(parc)</t>
  </si>
  <si>
    <t>Kp(tloris)</t>
  </si>
  <si>
    <t>Kp</t>
  </si>
  <si>
    <t>infrastruktura</t>
  </si>
  <si>
    <t>delež parc : tloris</t>
  </si>
  <si>
    <t>Velikost parcele</t>
  </si>
  <si>
    <t>Neto tlorisna površina</t>
  </si>
  <si>
    <t>Bruto tlorisna površina</t>
  </si>
  <si>
    <t>CC-SI</t>
  </si>
  <si>
    <t>tip</t>
  </si>
  <si>
    <t>opis</t>
  </si>
  <si>
    <t>Fn</t>
  </si>
  <si>
    <t>stavbe</t>
  </si>
  <si>
    <t xml:space="preserve">enostanovanjske stavbe </t>
  </si>
  <si>
    <t>dvostanovanjske stavbe</t>
  </si>
  <si>
    <t>triinvečstanovanjske stavbe</t>
  </si>
  <si>
    <t>stanovanjske stavbe za posebne družbene skupine</t>
  </si>
  <si>
    <t>hotelske in podobne gostinske stavbe</t>
  </si>
  <si>
    <t>druge gostinske stavbe za kratkotrajno namestitev</t>
  </si>
  <si>
    <t>poslovne in upravne stavbe</t>
  </si>
  <si>
    <t>trgovske stavbe in stavbe za storitvene dejavnosti</t>
  </si>
  <si>
    <t>postajna poslopja, terminali, stavbe za izvajanje komunikacij ter z njimi povezane stavbe</t>
  </si>
  <si>
    <t>garažne stavbe</t>
  </si>
  <si>
    <t>industrijske stavbe</t>
  </si>
  <si>
    <t>rezervoarji, silosi in skladiščne stavbe</t>
  </si>
  <si>
    <t>stavbe za kulturo in razvedrilo</t>
  </si>
  <si>
    <t>muzeji, arhivi in knjižnice</t>
  </si>
  <si>
    <t>stavbe za izobraževanje in znanstveno raziskovalno delo</t>
  </si>
  <si>
    <t>nestanovanjske kmetijske stavbe</t>
  </si>
  <si>
    <t xml:space="preserve">obredne stavbe </t>
  </si>
  <si>
    <t>kulturna dediščina, ki se ne uporablja za druge namene</t>
  </si>
  <si>
    <t>vse ostale stavbe</t>
  </si>
  <si>
    <t>druge stavbe, ki niso uvrščene drugje (127)</t>
  </si>
  <si>
    <t>Predlog odloka</t>
  </si>
  <si>
    <t>--&gt;</t>
  </si>
  <si>
    <t>Skupaj:</t>
  </si>
  <si>
    <t>Spreminjajte podatke v poljih F-12, 13, 15 za veljavni odlok</t>
  </si>
  <si>
    <t>Spreminjajte podatke v poljih M-12, 13, 15 za predlog novega odloka</t>
  </si>
  <si>
    <t xml:space="preserve">Spreminjajte podatke v poljih F-12, 13, 15 </t>
  </si>
  <si>
    <t>faktor namembnosti (Fn)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</si>
</sst>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i/>
      <sz val="10"/>
      <color rgb="FF9C57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11"/>
      <color theme="0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9" tint="0.5999938962981048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8"/>
      <color theme="0" tint="-0.249977111117893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sz val="10"/>
      <color theme="9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118">
    <xf numFmtId="0" fontId="0" fillId="0" borderId="0" xfId="0"/>
    <xf numFmtId="0" fontId="2" fillId="0" borderId="0" xfId="0" applyFont="1"/>
    <xf numFmtId="44" fontId="2" fillId="0" borderId="0" xfId="1" applyFont="1"/>
    <xf numFmtId="44" fontId="2" fillId="0" borderId="13" xfId="1" applyFont="1" applyBorder="1"/>
    <xf numFmtId="44" fontId="2" fillId="0" borderId="14" xfId="1" applyFont="1" applyBorder="1"/>
    <xf numFmtId="0" fontId="7" fillId="0" borderId="0" xfId="0" applyFont="1"/>
    <xf numFmtId="0" fontId="2" fillId="0" borderId="0" xfId="0" quotePrefix="1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7" fillId="0" borderId="1" xfId="0" applyFont="1" applyBorder="1"/>
    <xf numFmtId="0" fontId="2" fillId="0" borderId="12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4" fontId="8" fillId="0" borderId="9" xfId="1" applyFont="1" applyBorder="1"/>
    <xf numFmtId="0" fontId="6" fillId="2" borderId="20" xfId="3" applyFont="1" applyBorder="1" applyAlignment="1">
      <alignment horizontal="center" vertical="center"/>
    </xf>
    <xf numFmtId="0" fontId="6" fillId="2" borderId="21" xfId="3" applyFont="1" applyBorder="1" applyAlignment="1">
      <alignment horizontal="center" vertical="center"/>
    </xf>
    <xf numFmtId="0" fontId="6" fillId="2" borderId="24" xfId="3" applyFont="1" applyBorder="1" applyAlignment="1">
      <alignment horizontal="center" vertical="center"/>
    </xf>
    <xf numFmtId="0" fontId="9" fillId="0" borderId="0" xfId="0" applyFont="1"/>
    <xf numFmtId="0" fontId="9" fillId="3" borderId="0" xfId="0" applyFont="1" applyFill="1"/>
    <xf numFmtId="44" fontId="9" fillId="3" borderId="0" xfId="1" applyFont="1" applyFill="1"/>
    <xf numFmtId="0" fontId="1" fillId="0" borderId="0" xfId="0" applyFont="1"/>
    <xf numFmtId="44" fontId="1" fillId="0" borderId="0" xfId="1" applyFont="1"/>
    <xf numFmtId="44" fontId="1" fillId="0" borderId="13" xfId="1" applyFont="1" applyBorder="1"/>
    <xf numFmtId="0" fontId="10" fillId="0" borderId="0" xfId="0" applyFont="1" applyAlignment="1">
      <alignment horizontal="right"/>
    </xf>
    <xf numFmtId="0" fontId="10" fillId="0" borderId="0" xfId="0" applyFont="1"/>
    <xf numFmtId="44" fontId="11" fillId="0" borderId="13" xfId="1" applyFont="1" applyBorder="1"/>
    <xf numFmtId="44" fontId="10" fillId="0" borderId="13" xfId="1" applyFont="1" applyBorder="1"/>
    <xf numFmtId="0" fontId="1" fillId="0" borderId="1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44" fontId="1" fillId="0" borderId="14" xfId="1" applyFont="1" applyBorder="1"/>
    <xf numFmtId="0" fontId="1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4" fontId="13" fillId="0" borderId="14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4" fontId="12" fillId="0" borderId="14" xfId="1" applyFont="1" applyBorder="1" applyAlignment="1">
      <alignment horizontal="center" vertical="center"/>
    </xf>
    <xf numFmtId="0" fontId="1" fillId="0" borderId="5" xfId="0" applyFont="1" applyBorder="1"/>
    <xf numFmtId="0" fontId="14" fillId="0" borderId="0" xfId="0" applyFont="1" applyAlignment="1">
      <alignment horizontal="center" vertical="center"/>
    </xf>
    <xf numFmtId="44" fontId="1" fillId="0" borderId="0" xfId="1" applyFont="1" applyBorder="1"/>
    <xf numFmtId="9" fontId="1" fillId="0" borderId="0" xfId="2" applyFont="1" applyFill="1" applyBorder="1"/>
    <xf numFmtId="0" fontId="1" fillId="0" borderId="12" xfId="0" applyFont="1" applyBorder="1"/>
    <xf numFmtId="0" fontId="14" fillId="0" borderId="1" xfId="0" applyFont="1" applyBorder="1" applyAlignment="1">
      <alignment horizontal="center" vertical="center"/>
    </xf>
    <xf numFmtId="44" fontId="1" fillId="0" borderId="1" xfId="1" applyFont="1" applyBorder="1"/>
    <xf numFmtId="9" fontId="1" fillId="0" borderId="1" xfId="2" applyFont="1" applyFill="1" applyBorder="1"/>
    <xf numFmtId="0" fontId="15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15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15" fillId="3" borderId="19" xfId="0" applyFont="1" applyFill="1" applyBorder="1" applyAlignment="1">
      <alignment vertical="center"/>
    </xf>
    <xf numFmtId="0" fontId="15" fillId="3" borderId="27" xfId="0" applyFont="1" applyFill="1" applyBorder="1" applyAlignment="1">
      <alignment vertical="center"/>
    </xf>
    <xf numFmtId="0" fontId="15" fillId="3" borderId="25" xfId="0" applyFont="1" applyFill="1" applyBorder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5" fillId="3" borderId="6" xfId="0" applyFont="1" applyFill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" fillId="0" borderId="8" xfId="0" applyFont="1" applyBorder="1"/>
    <xf numFmtId="0" fontId="18" fillId="0" borderId="9" xfId="0" applyFont="1" applyBorder="1" applyAlignment="1">
      <alignment vertical="center"/>
    </xf>
    <xf numFmtId="0" fontId="19" fillId="0" borderId="0" xfId="0" applyFont="1"/>
    <xf numFmtId="0" fontId="20" fillId="0" borderId="0" xfId="0" applyFont="1"/>
    <xf numFmtId="44" fontId="21" fillId="0" borderId="0" xfId="1" applyFont="1"/>
    <xf numFmtId="44" fontId="20" fillId="0" borderId="0" xfId="1" applyFont="1"/>
    <xf numFmtId="0" fontId="20" fillId="0" borderId="1" xfId="0" applyFont="1" applyBorder="1"/>
    <xf numFmtId="44" fontId="21" fillId="0" borderId="1" xfId="1" applyFont="1" applyBorder="1"/>
    <xf numFmtId="0" fontId="22" fillId="0" borderId="0" xfId="0" quotePrefix="1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44" fontId="24" fillId="0" borderId="13" xfId="1" applyFont="1" applyBorder="1"/>
    <xf numFmtId="0" fontId="25" fillId="0" borderId="0" xfId="0" applyFont="1"/>
    <xf numFmtId="44" fontId="25" fillId="0" borderId="13" xfId="1" applyFont="1" applyBorder="1"/>
    <xf numFmtId="0" fontId="22" fillId="0" borderId="12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0" fontId="22" fillId="0" borderId="1" xfId="0" quotePrefix="1" applyFont="1" applyBorder="1" applyAlignment="1">
      <alignment horizontal="center" vertical="center"/>
    </xf>
    <xf numFmtId="0" fontId="23" fillId="0" borderId="1" xfId="0" applyFont="1" applyBorder="1"/>
    <xf numFmtId="0" fontId="24" fillId="0" borderId="1" xfId="0" applyFont="1" applyBorder="1"/>
    <xf numFmtId="44" fontId="24" fillId="0" borderId="14" xfId="1" applyFont="1" applyBorder="1"/>
    <xf numFmtId="0" fontId="26" fillId="0" borderId="1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4" fontId="26" fillId="0" borderId="14" xfId="1" applyFont="1" applyBorder="1" applyAlignment="1">
      <alignment horizontal="center" vertical="center"/>
    </xf>
    <xf numFmtId="44" fontId="29" fillId="0" borderId="9" xfId="1" applyFont="1" applyBorder="1"/>
    <xf numFmtId="0" fontId="24" fillId="0" borderId="28" xfId="0" applyFont="1" applyBorder="1"/>
    <xf numFmtId="0" fontId="28" fillId="4" borderId="28" xfId="0" applyFont="1" applyFill="1" applyBorder="1" applyAlignment="1">
      <alignment horizontal="center" vertical="center"/>
    </xf>
    <xf numFmtId="44" fontId="24" fillId="0" borderId="28" xfId="1" applyFont="1" applyBorder="1"/>
    <xf numFmtId="9" fontId="24" fillId="0" borderId="28" xfId="2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3" borderId="18" xfId="0" applyFont="1" applyFill="1" applyBorder="1" applyAlignment="1">
      <alignment horizontal="left" vertical="center"/>
    </xf>
    <xf numFmtId="0" fontId="15" fillId="3" borderId="23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29" fillId="0" borderId="15" xfId="0" applyFont="1" applyBorder="1" applyAlignment="1">
      <alignment horizontal="right"/>
    </xf>
    <xf numFmtId="0" fontId="29" fillId="0" borderId="16" xfId="0" applyFont="1" applyBorder="1" applyAlignment="1">
      <alignment horizontal="right"/>
    </xf>
    <xf numFmtId="0" fontId="22" fillId="0" borderId="5" xfId="0" applyFont="1" applyBorder="1" applyAlignment="1">
      <alignment horizontal="right"/>
    </xf>
    <xf numFmtId="0" fontId="22" fillId="0" borderId="0" xfId="0" applyFont="1" applyAlignment="1">
      <alignment horizontal="right"/>
    </xf>
    <xf numFmtId="0" fontId="25" fillId="0" borderId="5" xfId="0" applyFont="1" applyBorder="1" applyAlignment="1">
      <alignment horizontal="right"/>
    </xf>
    <xf numFmtId="0" fontId="25" fillId="0" borderId="0" xfId="0" applyFont="1" applyAlignment="1">
      <alignment horizontal="right"/>
    </xf>
    <xf numFmtId="0" fontId="6" fillId="2" borderId="22" xfId="3" applyFont="1" applyBorder="1" applyAlignment="1">
      <alignment horizontal="center" vertical="center"/>
    </xf>
    <xf numFmtId="0" fontId="6" fillId="2" borderId="18" xfId="3" applyFont="1" applyBorder="1" applyAlignment="1">
      <alignment horizontal="center" vertical="center"/>
    </xf>
    <xf numFmtId="0" fontId="6" fillId="2" borderId="23" xfId="3" applyFont="1" applyBorder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26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</cellXfs>
  <cellStyles count="4">
    <cellStyle name="Navadno" xfId="0" builtinId="0"/>
    <cellStyle name="Nevtralno" xfId="3" builtinId="28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O46"/>
  <sheetViews>
    <sheetView tabSelected="1" topLeftCell="A3" zoomScaleNormal="100" workbookViewId="0">
      <selection activeCell="E18" sqref="E18:I21"/>
    </sheetView>
  </sheetViews>
  <sheetFormatPr defaultColWidth="9" defaultRowHeight="15" x14ac:dyDescent="0.25"/>
  <cols>
    <col min="1" max="1" width="9" style="18"/>
    <col min="2" max="2" width="16.5703125" style="18" customWidth="1"/>
    <col min="3" max="4" width="9" style="18"/>
    <col min="5" max="7" width="14" style="18" customWidth="1"/>
    <col min="8" max="8" width="9" style="18"/>
    <col min="9" max="9" width="13.140625" style="19" bestFit="1" customWidth="1"/>
    <col min="10" max="16384" width="9" style="18"/>
  </cols>
  <sheetData>
    <row r="7" spans="2:9" ht="18.75" x14ac:dyDescent="0.3">
      <c r="B7" s="16" t="s">
        <v>50</v>
      </c>
      <c r="C7" s="16"/>
      <c r="D7" s="16"/>
      <c r="E7" s="16"/>
      <c r="F7" s="16"/>
      <c r="G7" s="16"/>
      <c r="H7" s="16"/>
      <c r="I7" s="17"/>
    </row>
    <row r="10" spans="2:9" ht="15.75" thickBot="1" x14ac:dyDescent="0.3"/>
    <row r="11" spans="2:9" s="63" customFormat="1" ht="26.25" x14ac:dyDescent="0.4">
      <c r="B11" s="90"/>
      <c r="C11" s="91"/>
      <c r="D11" s="91"/>
      <c r="E11" s="91"/>
      <c r="F11" s="91"/>
      <c r="G11" s="91"/>
      <c r="H11" s="91"/>
      <c r="I11" s="92"/>
    </row>
    <row r="12" spans="2:9" x14ac:dyDescent="0.25">
      <c r="B12" s="99" t="s">
        <v>17</v>
      </c>
      <c r="C12" s="100"/>
      <c r="D12" s="100"/>
      <c r="E12" s="69" t="s">
        <v>46</v>
      </c>
      <c r="F12" s="70">
        <v>492.71</v>
      </c>
      <c r="G12" s="71"/>
      <c r="H12" s="71"/>
      <c r="I12" s="72"/>
    </row>
    <row r="13" spans="2:9" x14ac:dyDescent="0.25">
      <c r="B13" s="99" t="s">
        <v>19</v>
      </c>
      <c r="C13" s="100"/>
      <c r="D13" s="100"/>
      <c r="E13" s="69" t="s">
        <v>46</v>
      </c>
      <c r="F13" s="70">
        <v>177.46</v>
      </c>
      <c r="G13" s="71"/>
      <c r="H13" s="71"/>
      <c r="I13" s="72"/>
    </row>
    <row r="14" spans="2:9" s="22" customFormat="1" x14ac:dyDescent="0.25">
      <c r="B14" s="101" t="s">
        <v>16</v>
      </c>
      <c r="C14" s="102"/>
      <c r="D14" s="102"/>
      <c r="E14" s="73">
        <v>0.4</v>
      </c>
      <c r="F14" s="73">
        <v>0.6</v>
      </c>
      <c r="G14" s="73"/>
      <c r="H14" s="73"/>
      <c r="I14" s="74"/>
    </row>
    <row r="15" spans="2:9" x14ac:dyDescent="0.25">
      <c r="B15" s="99" t="s">
        <v>51</v>
      </c>
      <c r="C15" s="100"/>
      <c r="D15" s="100"/>
      <c r="E15" s="69" t="s">
        <v>46</v>
      </c>
      <c r="F15" s="70">
        <v>0.9</v>
      </c>
      <c r="G15" s="71"/>
      <c r="H15" s="71"/>
      <c r="I15" s="72"/>
    </row>
    <row r="16" spans="2:9" x14ac:dyDescent="0.25">
      <c r="B16" s="75"/>
      <c r="C16" s="76"/>
      <c r="D16" s="76"/>
      <c r="E16" s="77"/>
      <c r="F16" s="78"/>
      <c r="G16" s="79"/>
      <c r="H16" s="79"/>
      <c r="I16" s="80"/>
    </row>
    <row r="17" spans="2:15" s="32" customFormat="1" x14ac:dyDescent="0.25">
      <c r="B17" s="81" t="s">
        <v>15</v>
      </c>
      <c r="C17" s="82" t="s">
        <v>10</v>
      </c>
      <c r="D17" s="82" t="s">
        <v>11</v>
      </c>
      <c r="E17" s="82" t="s">
        <v>12</v>
      </c>
      <c r="F17" s="82" t="s">
        <v>13</v>
      </c>
      <c r="G17" s="82" t="s">
        <v>1</v>
      </c>
      <c r="H17" s="83" t="s">
        <v>8</v>
      </c>
      <c r="I17" s="84" t="s">
        <v>14</v>
      </c>
    </row>
    <row r="18" spans="2:15" x14ac:dyDescent="0.25">
      <c r="B18" s="86" t="s">
        <v>6</v>
      </c>
      <c r="C18" s="87">
        <v>10.42</v>
      </c>
      <c r="D18" s="87">
        <v>30.44</v>
      </c>
      <c r="E18" s="88">
        <f>C18*F12*E14</f>
        <v>2053.61528</v>
      </c>
      <c r="F18" s="88">
        <f>D18*F13*F14*F15</f>
        <v>2917.0164960000002</v>
      </c>
      <c r="G18" s="88">
        <f>E18+F18</f>
        <v>4970.6317760000002</v>
      </c>
      <c r="H18" s="89">
        <v>0.92</v>
      </c>
      <c r="I18" s="88">
        <f>G18*H18</f>
        <v>4572.9812339200007</v>
      </c>
    </row>
    <row r="19" spans="2:15" x14ac:dyDescent="0.25">
      <c r="B19" s="86" t="s">
        <v>4</v>
      </c>
      <c r="C19" s="87">
        <v>4.75</v>
      </c>
      <c r="D19" s="87">
        <v>13.4</v>
      </c>
      <c r="E19" s="88">
        <f>C19*F12*E14</f>
        <v>936.149</v>
      </c>
      <c r="F19" s="88">
        <f>D19*F13*F14*F15</f>
        <v>1284.1005600000001</v>
      </c>
      <c r="G19" s="88">
        <f>E19+F19</f>
        <v>2220.2495600000002</v>
      </c>
      <c r="H19" s="89">
        <v>0.85</v>
      </c>
      <c r="I19" s="88">
        <f>G19*H19</f>
        <v>1887.2121260000001</v>
      </c>
    </row>
    <row r="20" spans="2:15" x14ac:dyDescent="0.25">
      <c r="B20" s="86" t="s">
        <v>5</v>
      </c>
      <c r="C20" s="87">
        <v>12.28</v>
      </c>
      <c r="D20" s="87">
        <v>27.48</v>
      </c>
      <c r="E20" s="88">
        <f>C20*F12*E14</f>
        <v>2420.1915199999999</v>
      </c>
      <c r="F20" s="88">
        <f>D20*F13*F14*F15</f>
        <v>2633.3644320000003</v>
      </c>
      <c r="G20" s="88">
        <f>E20+F20</f>
        <v>5053.5559520000006</v>
      </c>
      <c r="H20" s="89">
        <v>0.46</v>
      </c>
      <c r="I20" s="88">
        <f>G20*H20</f>
        <v>2324.6357379200003</v>
      </c>
    </row>
    <row r="21" spans="2:15" x14ac:dyDescent="0.25">
      <c r="B21" s="86" t="s">
        <v>7</v>
      </c>
      <c r="C21" s="87">
        <v>3.78</v>
      </c>
      <c r="D21" s="87">
        <v>10.01</v>
      </c>
      <c r="E21" s="88">
        <f>C21*F12*E14</f>
        <v>744.97751999999991</v>
      </c>
      <c r="F21" s="88">
        <f>D21*F13*F14*F15</f>
        <v>959.24228400000004</v>
      </c>
      <c r="G21" s="88">
        <f>E21+F21</f>
        <v>1704.2198039999998</v>
      </c>
      <c r="H21" s="89">
        <v>1</v>
      </c>
      <c r="I21" s="88">
        <f>G21*H21</f>
        <v>1704.2198039999998</v>
      </c>
    </row>
    <row r="22" spans="2:15" s="1" customFormat="1" ht="15.75" thickBot="1" x14ac:dyDescent="0.3">
      <c r="B22" s="97" t="s">
        <v>47</v>
      </c>
      <c r="C22" s="98"/>
      <c r="D22" s="98"/>
      <c r="E22" s="98"/>
      <c r="F22" s="98"/>
      <c r="G22" s="98"/>
      <c r="H22" s="98"/>
      <c r="I22" s="85">
        <f>I18+I21+I19+I20</f>
        <v>10489.04890184</v>
      </c>
      <c r="J22" s="18"/>
      <c r="K22" s="18"/>
      <c r="L22" s="18"/>
      <c r="M22" s="18"/>
      <c r="N22" s="18"/>
      <c r="O22" s="18"/>
    </row>
    <row r="24" spans="2:15" ht="15.75" thickBot="1" x14ac:dyDescent="0.3"/>
    <row r="25" spans="2:15" ht="15.75" thickBot="1" x14ac:dyDescent="0.3">
      <c r="B25" s="12" t="s">
        <v>20</v>
      </c>
      <c r="C25" s="13" t="s">
        <v>21</v>
      </c>
      <c r="D25" s="103" t="s">
        <v>22</v>
      </c>
      <c r="E25" s="104"/>
      <c r="F25" s="104"/>
      <c r="G25" s="105"/>
      <c r="H25" s="14" t="s">
        <v>23</v>
      </c>
    </row>
    <row r="26" spans="2:15" ht="15.75" thickBot="1" x14ac:dyDescent="0.3">
      <c r="B26" s="43">
        <v>1110</v>
      </c>
      <c r="C26" s="44" t="s">
        <v>24</v>
      </c>
      <c r="D26" s="93" t="s">
        <v>25</v>
      </c>
      <c r="E26" s="93"/>
      <c r="F26" s="93"/>
      <c r="G26" s="94"/>
      <c r="H26" s="45">
        <v>0.9</v>
      </c>
    </row>
    <row r="27" spans="2:15" x14ac:dyDescent="0.25">
      <c r="B27" s="46">
        <v>1121</v>
      </c>
      <c r="C27" s="47" t="s">
        <v>24</v>
      </c>
      <c r="D27" s="95" t="s">
        <v>26</v>
      </c>
      <c r="E27" s="95"/>
      <c r="F27" s="95"/>
      <c r="G27" s="96"/>
      <c r="H27" s="48">
        <v>1</v>
      </c>
    </row>
    <row r="28" spans="2:15" ht="15.75" thickBot="1" x14ac:dyDescent="0.3">
      <c r="B28" s="49">
        <v>1122</v>
      </c>
      <c r="C28" s="50" t="s">
        <v>24</v>
      </c>
      <c r="D28" s="108" t="s">
        <v>27</v>
      </c>
      <c r="E28" s="108"/>
      <c r="F28" s="108"/>
      <c r="G28" s="109"/>
      <c r="H28" s="51">
        <v>1.3</v>
      </c>
    </row>
    <row r="29" spans="2:15" ht="15.75" thickBot="1" x14ac:dyDescent="0.3">
      <c r="B29" s="43">
        <v>1130</v>
      </c>
      <c r="C29" s="44" t="s">
        <v>24</v>
      </c>
      <c r="D29" s="93" t="s">
        <v>28</v>
      </c>
      <c r="E29" s="93"/>
      <c r="F29" s="93"/>
      <c r="G29" s="94"/>
      <c r="H29" s="45">
        <v>1.1000000000000001</v>
      </c>
    </row>
    <row r="30" spans="2:15" x14ac:dyDescent="0.25">
      <c r="B30" s="46">
        <v>1211</v>
      </c>
      <c r="C30" s="47" t="s">
        <v>24</v>
      </c>
      <c r="D30" s="95" t="s">
        <v>29</v>
      </c>
      <c r="E30" s="95"/>
      <c r="F30" s="95"/>
      <c r="G30" s="96"/>
      <c r="H30" s="48">
        <v>0.5</v>
      </c>
    </row>
    <row r="31" spans="2:15" ht="15.75" thickBot="1" x14ac:dyDescent="0.3">
      <c r="B31" s="49">
        <v>1212</v>
      </c>
      <c r="C31" s="50" t="s">
        <v>24</v>
      </c>
      <c r="D31" s="108" t="s">
        <v>30</v>
      </c>
      <c r="E31" s="108"/>
      <c r="F31" s="108"/>
      <c r="G31" s="109"/>
      <c r="H31" s="51">
        <v>0.5</v>
      </c>
    </row>
    <row r="32" spans="2:15" ht="15.75" thickBot="1" x14ac:dyDescent="0.3">
      <c r="B32" s="43">
        <v>1220</v>
      </c>
      <c r="C32" s="44" t="s">
        <v>24</v>
      </c>
      <c r="D32" s="93" t="s">
        <v>31</v>
      </c>
      <c r="E32" s="93"/>
      <c r="F32" s="93"/>
      <c r="G32" s="94"/>
      <c r="H32" s="45">
        <v>1.2</v>
      </c>
    </row>
    <row r="33" spans="2:8" ht="15.75" thickBot="1" x14ac:dyDescent="0.3">
      <c r="B33" s="43">
        <v>1230</v>
      </c>
      <c r="C33" s="44" t="s">
        <v>24</v>
      </c>
      <c r="D33" s="93" t="s">
        <v>32</v>
      </c>
      <c r="E33" s="93"/>
      <c r="F33" s="93"/>
      <c r="G33" s="94"/>
      <c r="H33" s="45">
        <v>1.3</v>
      </c>
    </row>
    <row r="34" spans="2:8" x14ac:dyDescent="0.25">
      <c r="B34" s="46">
        <v>1241</v>
      </c>
      <c r="C34" s="47" t="s">
        <v>24</v>
      </c>
      <c r="D34" s="95" t="s">
        <v>33</v>
      </c>
      <c r="E34" s="95"/>
      <c r="F34" s="95"/>
      <c r="G34" s="96"/>
      <c r="H34" s="48">
        <v>1.1000000000000001</v>
      </c>
    </row>
    <row r="35" spans="2:8" ht="15.75" thickBot="1" x14ac:dyDescent="0.3">
      <c r="B35" s="49">
        <v>1242</v>
      </c>
      <c r="C35" s="50" t="s">
        <v>24</v>
      </c>
      <c r="D35" s="108" t="s">
        <v>34</v>
      </c>
      <c r="E35" s="108"/>
      <c r="F35" s="108"/>
      <c r="G35" s="109"/>
      <c r="H35" s="51">
        <v>1</v>
      </c>
    </row>
    <row r="36" spans="2:8" x14ac:dyDescent="0.25">
      <c r="B36" s="46">
        <v>1251</v>
      </c>
      <c r="C36" s="47" t="s">
        <v>24</v>
      </c>
      <c r="D36" s="95" t="s">
        <v>35</v>
      </c>
      <c r="E36" s="95"/>
      <c r="F36" s="95"/>
      <c r="G36" s="96"/>
      <c r="H36" s="52">
        <v>0.8</v>
      </c>
    </row>
    <row r="37" spans="2:8" ht="15.75" thickBot="1" x14ac:dyDescent="0.3">
      <c r="B37" s="49">
        <v>1252</v>
      </c>
      <c r="C37" s="50" t="s">
        <v>24</v>
      </c>
      <c r="D37" s="108" t="s">
        <v>36</v>
      </c>
      <c r="E37" s="108"/>
      <c r="F37" s="108"/>
      <c r="G37" s="109"/>
      <c r="H37" s="53">
        <v>1</v>
      </c>
    </row>
    <row r="38" spans="2:8" x14ac:dyDescent="0.25">
      <c r="B38" s="46">
        <v>1261</v>
      </c>
      <c r="C38" s="47" t="s">
        <v>24</v>
      </c>
      <c r="D38" s="95" t="s">
        <v>37</v>
      </c>
      <c r="E38" s="95"/>
      <c r="F38" s="95"/>
      <c r="G38" s="96"/>
      <c r="H38" s="54">
        <v>0.8</v>
      </c>
    </row>
    <row r="39" spans="2:8" x14ac:dyDescent="0.25">
      <c r="B39" s="55">
        <v>1262</v>
      </c>
      <c r="C39" s="56" t="s">
        <v>24</v>
      </c>
      <c r="D39" s="106" t="s">
        <v>38</v>
      </c>
      <c r="E39" s="106"/>
      <c r="F39" s="106"/>
      <c r="G39" s="107"/>
      <c r="H39" s="57">
        <v>0.8</v>
      </c>
    </row>
    <row r="40" spans="2:8" ht="15.75" thickBot="1" x14ac:dyDescent="0.3">
      <c r="B40" s="49">
        <v>1263</v>
      </c>
      <c r="C40" s="50" t="s">
        <v>24</v>
      </c>
      <c r="D40" s="108" t="s">
        <v>39</v>
      </c>
      <c r="E40" s="108"/>
      <c r="F40" s="108"/>
      <c r="G40" s="109"/>
      <c r="H40" s="53">
        <v>0.8</v>
      </c>
    </row>
    <row r="41" spans="2:8" x14ac:dyDescent="0.25">
      <c r="B41" s="46">
        <v>1271</v>
      </c>
      <c r="C41" s="47" t="s">
        <v>24</v>
      </c>
      <c r="D41" s="95" t="s">
        <v>40</v>
      </c>
      <c r="E41" s="95"/>
      <c r="F41" s="95"/>
      <c r="G41" s="96"/>
      <c r="H41" s="54">
        <v>0.5</v>
      </c>
    </row>
    <row r="42" spans="2:8" x14ac:dyDescent="0.25">
      <c r="B42" s="55">
        <v>1272</v>
      </c>
      <c r="C42" s="56" t="s">
        <v>24</v>
      </c>
      <c r="D42" s="106" t="s">
        <v>41</v>
      </c>
      <c r="E42" s="106"/>
      <c r="F42" s="106"/>
      <c r="G42" s="107"/>
      <c r="H42" s="57">
        <v>0.8</v>
      </c>
    </row>
    <row r="43" spans="2:8" x14ac:dyDescent="0.25">
      <c r="B43" s="55">
        <v>1273</v>
      </c>
      <c r="C43" s="56" t="s">
        <v>24</v>
      </c>
      <c r="D43" s="106" t="s">
        <v>42</v>
      </c>
      <c r="E43" s="106"/>
      <c r="F43" s="106"/>
      <c r="G43" s="107"/>
      <c r="H43" s="57">
        <v>0.8</v>
      </c>
    </row>
    <row r="44" spans="2:8" ht="15.75" thickBot="1" x14ac:dyDescent="0.3">
      <c r="B44" s="49">
        <v>1274</v>
      </c>
      <c r="C44" s="50" t="s">
        <v>24</v>
      </c>
      <c r="D44" s="108" t="s">
        <v>44</v>
      </c>
      <c r="E44" s="108"/>
      <c r="F44" s="108"/>
      <c r="G44" s="108"/>
      <c r="H44" s="53">
        <v>0.8</v>
      </c>
    </row>
    <row r="45" spans="2:8" ht="29.85" customHeight="1" thickBot="1" x14ac:dyDescent="0.3">
      <c r="B45" s="58"/>
      <c r="C45" s="59" t="s">
        <v>24</v>
      </c>
      <c r="D45" s="60" t="s">
        <v>43</v>
      </c>
      <c r="E45" s="61"/>
      <c r="F45" s="61"/>
      <c r="G45" s="61"/>
      <c r="H45" s="62">
        <v>1</v>
      </c>
    </row>
    <row r="46" spans="2:8" ht="29.85" customHeight="1" x14ac:dyDescent="0.25"/>
  </sheetData>
  <mergeCells count="26">
    <mergeCell ref="D40:G40"/>
    <mergeCell ref="D41:G41"/>
    <mergeCell ref="D42:G42"/>
    <mergeCell ref="D43:G43"/>
    <mergeCell ref="D44:G44"/>
    <mergeCell ref="D38:G38"/>
    <mergeCell ref="D39:G39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B11:I11"/>
    <mergeCell ref="D26:G26"/>
    <mergeCell ref="D27:G27"/>
    <mergeCell ref="B22:H22"/>
    <mergeCell ref="B15:D15"/>
    <mergeCell ref="B14:D14"/>
    <mergeCell ref="B13:D13"/>
    <mergeCell ref="B12:D12"/>
    <mergeCell ref="D25:G2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A79AF-9C61-4D91-8779-6D5195E27736}">
  <dimension ref="B7:V36"/>
  <sheetViews>
    <sheetView topLeftCell="A11" zoomScaleNormal="100" workbookViewId="0">
      <selection activeCell="M16" sqref="M16"/>
    </sheetView>
  </sheetViews>
  <sheetFormatPr defaultColWidth="9" defaultRowHeight="15" x14ac:dyDescent="0.25"/>
  <cols>
    <col min="1" max="1" width="9" style="18"/>
    <col min="2" max="2" width="16.28515625" style="18" customWidth="1"/>
    <col min="3" max="4" width="9" style="18"/>
    <col min="5" max="6" width="10.28515625" style="18" bestFit="1" customWidth="1"/>
    <col min="7" max="7" width="13.140625" style="2" bestFit="1" customWidth="1"/>
    <col min="8" max="8" width="9" style="18"/>
    <col min="9" max="9" width="16.5703125" style="18" customWidth="1"/>
    <col min="10" max="11" width="9" style="18"/>
    <col min="12" max="14" width="10.28515625" style="18" bestFit="1" customWidth="1"/>
    <col min="15" max="15" width="9" style="18"/>
    <col min="16" max="16" width="13.140625" style="19" bestFit="1" customWidth="1"/>
    <col min="17" max="16384" width="9" style="18"/>
  </cols>
  <sheetData>
    <row r="7" spans="2:16" ht="18.75" x14ac:dyDescent="0.3">
      <c r="B7" s="16" t="s">
        <v>48</v>
      </c>
      <c r="C7" s="16"/>
      <c r="D7" s="16"/>
      <c r="E7" s="16"/>
      <c r="F7" s="16"/>
      <c r="G7" s="17"/>
      <c r="H7" s="15"/>
      <c r="I7" s="16" t="s">
        <v>49</v>
      </c>
      <c r="J7" s="16"/>
      <c r="K7" s="16"/>
      <c r="L7" s="16"/>
      <c r="M7" s="16"/>
      <c r="N7" s="16"/>
      <c r="O7" s="16"/>
      <c r="P7" s="17"/>
    </row>
    <row r="10" spans="2:16" ht="15.75" thickBot="1" x14ac:dyDescent="0.3"/>
    <row r="11" spans="2:16" s="63" customFormat="1" ht="26.25" x14ac:dyDescent="0.4">
      <c r="B11" s="90" t="s">
        <v>0</v>
      </c>
      <c r="C11" s="91"/>
      <c r="D11" s="91"/>
      <c r="E11" s="91"/>
      <c r="F11" s="91"/>
      <c r="G11" s="92"/>
      <c r="I11" s="90" t="s">
        <v>45</v>
      </c>
      <c r="J11" s="91"/>
      <c r="K11" s="91"/>
      <c r="L11" s="91"/>
      <c r="M11" s="91"/>
      <c r="N11" s="91"/>
      <c r="O11" s="91"/>
      <c r="P11" s="92"/>
    </row>
    <row r="12" spans="2:16" ht="18.75" x14ac:dyDescent="0.3">
      <c r="B12" s="114" t="s">
        <v>17</v>
      </c>
      <c r="C12" s="115"/>
      <c r="D12" s="115"/>
      <c r="E12" s="6" t="s">
        <v>46</v>
      </c>
      <c r="F12" s="5">
        <v>600</v>
      </c>
      <c r="G12" s="3"/>
      <c r="I12" s="114" t="s">
        <v>17</v>
      </c>
      <c r="J12" s="115"/>
      <c r="K12" s="115"/>
      <c r="L12" s="6" t="s">
        <v>46</v>
      </c>
      <c r="M12" s="5">
        <v>600</v>
      </c>
      <c r="P12" s="20"/>
    </row>
    <row r="13" spans="2:16" ht="18.75" x14ac:dyDescent="0.3">
      <c r="B13" s="114" t="s">
        <v>18</v>
      </c>
      <c r="C13" s="115"/>
      <c r="D13" s="115"/>
      <c r="E13" s="6" t="s">
        <v>46</v>
      </c>
      <c r="F13" s="5">
        <v>150</v>
      </c>
      <c r="G13" s="3"/>
      <c r="I13" s="114" t="s">
        <v>19</v>
      </c>
      <c r="J13" s="115"/>
      <c r="K13" s="115"/>
      <c r="L13" s="6" t="s">
        <v>46</v>
      </c>
      <c r="M13" s="5">
        <f>F13*1.2</f>
        <v>180</v>
      </c>
      <c r="P13" s="20"/>
    </row>
    <row r="14" spans="2:16" s="22" customFormat="1" x14ac:dyDescent="0.25">
      <c r="B14" s="110" t="s">
        <v>16</v>
      </c>
      <c r="C14" s="111"/>
      <c r="D14" s="111"/>
      <c r="E14" s="21">
        <v>0.4</v>
      </c>
      <c r="F14" s="22">
        <v>0.6</v>
      </c>
      <c r="G14" s="23"/>
      <c r="I14" s="110" t="s">
        <v>16</v>
      </c>
      <c r="J14" s="111"/>
      <c r="K14" s="111"/>
      <c r="L14" s="22">
        <v>0.4</v>
      </c>
      <c r="M14" s="22">
        <v>0.6</v>
      </c>
      <c r="P14" s="24"/>
    </row>
    <row r="15" spans="2:16" ht="18.75" x14ac:dyDescent="0.3">
      <c r="B15" s="112" t="s">
        <v>9</v>
      </c>
      <c r="C15" s="113"/>
      <c r="D15" s="113"/>
      <c r="E15" s="6" t="s">
        <v>46</v>
      </c>
      <c r="F15" s="5">
        <v>0.7</v>
      </c>
      <c r="G15" s="3"/>
      <c r="I15" s="114" t="s">
        <v>9</v>
      </c>
      <c r="J15" s="115"/>
      <c r="K15" s="115"/>
      <c r="L15" s="6" t="s">
        <v>46</v>
      </c>
      <c r="M15" s="5">
        <v>0.9</v>
      </c>
      <c r="P15" s="20"/>
    </row>
    <row r="16" spans="2:16" ht="18.75" x14ac:dyDescent="0.3">
      <c r="B16" s="25"/>
      <c r="C16" s="26"/>
      <c r="D16" s="26"/>
      <c r="E16" s="7"/>
      <c r="F16" s="8"/>
      <c r="G16" s="4"/>
      <c r="I16" s="9"/>
      <c r="J16" s="10"/>
      <c r="K16" s="10"/>
      <c r="L16" s="7"/>
      <c r="M16" s="8"/>
      <c r="N16" s="27"/>
      <c r="O16" s="27"/>
      <c r="P16" s="28"/>
    </row>
    <row r="17" spans="2:22" s="32" customFormat="1" x14ac:dyDescent="0.25">
      <c r="B17" s="29" t="s">
        <v>15</v>
      </c>
      <c r="C17" s="30" t="s">
        <v>10</v>
      </c>
      <c r="D17" s="30" t="s">
        <v>11</v>
      </c>
      <c r="E17" s="30" t="s">
        <v>12</v>
      </c>
      <c r="F17" s="30" t="s">
        <v>13</v>
      </c>
      <c r="G17" s="31" t="s">
        <v>14</v>
      </c>
      <c r="I17" s="29" t="s">
        <v>15</v>
      </c>
      <c r="J17" s="30" t="s">
        <v>10</v>
      </c>
      <c r="K17" s="30" t="s">
        <v>11</v>
      </c>
      <c r="L17" s="30" t="s">
        <v>12</v>
      </c>
      <c r="M17" s="30" t="s">
        <v>13</v>
      </c>
      <c r="N17" s="30" t="s">
        <v>1</v>
      </c>
      <c r="O17" s="33" t="s">
        <v>8</v>
      </c>
      <c r="P17" s="34" t="s">
        <v>14</v>
      </c>
    </row>
    <row r="18" spans="2:22" x14ac:dyDescent="0.25">
      <c r="B18" s="35" t="s">
        <v>2</v>
      </c>
      <c r="C18" s="36">
        <v>12.71</v>
      </c>
      <c r="D18" s="36">
        <v>26.5</v>
      </c>
      <c r="E18" s="37">
        <f>C18*F12*E14</f>
        <v>3050.4000000000005</v>
      </c>
      <c r="F18" s="37">
        <f>D18*F13*F14*F15</f>
        <v>1669.5</v>
      </c>
      <c r="G18" s="3">
        <f>E18+F18</f>
        <v>4719.9000000000005</v>
      </c>
      <c r="I18" s="35" t="s">
        <v>6</v>
      </c>
      <c r="J18" s="36">
        <v>10.42</v>
      </c>
      <c r="K18" s="36">
        <v>30.44</v>
      </c>
      <c r="L18" s="37">
        <f>J18*M12*L14</f>
        <v>2500.8000000000002</v>
      </c>
      <c r="M18" s="37">
        <f>K18*M13*M14*M15</f>
        <v>2958.768</v>
      </c>
      <c r="N18" s="37">
        <f>L18+M18</f>
        <v>5459.5680000000002</v>
      </c>
      <c r="O18" s="38">
        <v>0.92</v>
      </c>
      <c r="P18" s="20">
        <f>N18*O18</f>
        <v>5022.8025600000001</v>
      </c>
    </row>
    <row r="19" spans="2:22" x14ac:dyDescent="0.25">
      <c r="B19" s="35" t="s">
        <v>3</v>
      </c>
      <c r="C19" s="36">
        <v>6.71</v>
      </c>
      <c r="D19" s="36">
        <v>13.57</v>
      </c>
      <c r="E19" s="37">
        <f>C19*F12*E14</f>
        <v>1610.4</v>
      </c>
      <c r="F19" s="37">
        <f>D19*F13*F14*F15</f>
        <v>854.91</v>
      </c>
      <c r="G19" s="3">
        <f>E19+F19</f>
        <v>2465.31</v>
      </c>
      <c r="I19" s="35" t="s">
        <v>7</v>
      </c>
      <c r="J19" s="36">
        <v>3.78</v>
      </c>
      <c r="K19" s="36">
        <v>10.01</v>
      </c>
      <c r="L19" s="37">
        <f>J19*M12*L14</f>
        <v>907.2</v>
      </c>
      <c r="M19" s="37">
        <f>K19*M13*M14*M15</f>
        <v>972.97199999999998</v>
      </c>
      <c r="N19" s="37">
        <f>L19+M19</f>
        <v>1880.172</v>
      </c>
      <c r="O19" s="38">
        <v>1</v>
      </c>
      <c r="P19" s="20">
        <f>N19*O19</f>
        <v>1880.172</v>
      </c>
    </row>
    <row r="20" spans="2:22" x14ac:dyDescent="0.25">
      <c r="B20" s="35" t="s">
        <v>4</v>
      </c>
      <c r="C20" s="36">
        <v>5.69</v>
      </c>
      <c r="D20" s="36">
        <v>12.65</v>
      </c>
      <c r="E20" s="37">
        <f>C20*F12*E14</f>
        <v>1365.6000000000004</v>
      </c>
      <c r="F20" s="37">
        <f>D20*F13*F14*F15</f>
        <v>796.94999999999993</v>
      </c>
      <c r="G20" s="3">
        <f>E20+F20</f>
        <v>2162.5500000000002</v>
      </c>
      <c r="I20" s="35" t="s">
        <v>4</v>
      </c>
      <c r="J20" s="36">
        <v>4.75</v>
      </c>
      <c r="K20" s="36">
        <v>13.4</v>
      </c>
      <c r="L20" s="37">
        <f>J20*M12*L14</f>
        <v>1140</v>
      </c>
      <c r="M20" s="37">
        <f>K20*M13*M14*M15</f>
        <v>1302.48</v>
      </c>
      <c r="N20" s="37">
        <f>L20+M20</f>
        <v>2442.48</v>
      </c>
      <c r="O20" s="38">
        <v>0.85</v>
      </c>
      <c r="P20" s="20">
        <f>N20*O20</f>
        <v>2076.1080000000002</v>
      </c>
    </row>
    <row r="21" spans="2:22" x14ac:dyDescent="0.25">
      <c r="B21" s="39" t="s">
        <v>5</v>
      </c>
      <c r="C21" s="40">
        <v>7.19</v>
      </c>
      <c r="D21" s="40">
        <v>14.26</v>
      </c>
      <c r="E21" s="41">
        <f>C21*F12*E14</f>
        <v>1725.6000000000001</v>
      </c>
      <c r="F21" s="41">
        <f>D21*F13*F14*F15</f>
        <v>898.37999999999988</v>
      </c>
      <c r="G21" s="4">
        <f>E21+F21</f>
        <v>2623.98</v>
      </c>
      <c r="I21" s="39" t="s">
        <v>5</v>
      </c>
      <c r="J21" s="40">
        <v>12.28</v>
      </c>
      <c r="K21" s="40">
        <v>27.48</v>
      </c>
      <c r="L21" s="41">
        <f>J21*M12*L14</f>
        <v>2947.2000000000003</v>
      </c>
      <c r="M21" s="41">
        <f>K21*M13*M14*M15</f>
        <v>2671.0559999999996</v>
      </c>
      <c r="N21" s="41">
        <f>L21+M21</f>
        <v>5618.2559999999994</v>
      </c>
      <c r="O21" s="42">
        <v>0.46</v>
      </c>
      <c r="P21" s="28">
        <f>N21*O21</f>
        <v>2584.3977599999998</v>
      </c>
    </row>
    <row r="22" spans="2:22" s="1" customFormat="1" ht="16.5" thickBot="1" x14ac:dyDescent="0.3">
      <c r="B22" s="116" t="s">
        <v>47</v>
      </c>
      <c r="C22" s="117"/>
      <c r="D22" s="117"/>
      <c r="E22" s="117"/>
      <c r="F22" s="117"/>
      <c r="G22" s="11">
        <f>G18+G19+G20+G21</f>
        <v>11971.740000000002</v>
      </c>
      <c r="I22" s="116" t="s">
        <v>47</v>
      </c>
      <c r="J22" s="117"/>
      <c r="K22" s="117"/>
      <c r="L22" s="117"/>
      <c r="M22" s="117"/>
      <c r="N22" s="117"/>
      <c r="O22" s="117"/>
      <c r="P22" s="11">
        <f>P18+P19+P20+P21</f>
        <v>11563.480320000001</v>
      </c>
      <c r="Q22" s="18"/>
      <c r="R22" s="18"/>
      <c r="S22" s="18"/>
      <c r="T22" s="18"/>
      <c r="U22" s="18"/>
      <c r="V22" s="18"/>
    </row>
    <row r="24" spans="2:22" x14ac:dyDescent="0.25">
      <c r="C24" s="18">
        <f>C18*$E$14</f>
        <v>5.0840000000000005</v>
      </c>
      <c r="D24" s="18">
        <f>D18*$F$15*$F$14*$F$13</f>
        <v>1669.4999999999995</v>
      </c>
      <c r="J24" s="18">
        <f>J18*$L$14*O18</f>
        <v>3.8345600000000002</v>
      </c>
      <c r="K24" s="18">
        <f>K18*$M$14*$M$13*$M$15*O18</f>
        <v>2722.0665600000002</v>
      </c>
    </row>
    <row r="25" spans="2:22" s="64" customFormat="1" x14ac:dyDescent="0.25">
      <c r="C25" s="64">
        <f t="shared" ref="C25:C27" si="0">C19*$E$14</f>
        <v>2.6840000000000002</v>
      </c>
      <c r="D25" s="64">
        <f t="shared" ref="D25:D27" si="1">D19*$F$15*$F$14*$F$13</f>
        <v>854.90999999999985</v>
      </c>
      <c r="G25" s="65"/>
      <c r="J25" s="64">
        <f t="shared" ref="J25:J27" si="2">J19*$L$14*O19</f>
        <v>1.512</v>
      </c>
      <c r="K25" s="64">
        <f t="shared" ref="K25:K27" si="3">K19*$M$14*$M$13*$M$15*O19</f>
        <v>972.97199999999998</v>
      </c>
      <c r="P25" s="66"/>
    </row>
    <row r="26" spans="2:22" x14ac:dyDescent="0.25">
      <c r="C26" s="18">
        <f t="shared" si="0"/>
        <v>2.2760000000000002</v>
      </c>
      <c r="D26" s="18">
        <f t="shared" si="1"/>
        <v>796.94999999999993</v>
      </c>
      <c r="J26" s="18">
        <f t="shared" si="2"/>
        <v>1.615</v>
      </c>
      <c r="K26" s="18">
        <f t="shared" si="3"/>
        <v>1107.1079999999997</v>
      </c>
    </row>
    <row r="27" spans="2:22" s="64" customFormat="1" x14ac:dyDescent="0.25">
      <c r="C27" s="67">
        <f t="shared" si="0"/>
        <v>2.8760000000000003</v>
      </c>
      <c r="D27" s="67">
        <f t="shared" si="1"/>
        <v>898.37999999999988</v>
      </c>
      <c r="E27" s="67"/>
      <c r="F27" s="67"/>
      <c r="G27" s="68"/>
      <c r="H27" s="67"/>
      <c r="I27" s="67"/>
      <c r="J27" s="67">
        <f t="shared" si="2"/>
        <v>2.2595200000000002</v>
      </c>
      <c r="K27" s="67">
        <f t="shared" si="3"/>
        <v>1228.6857600000001</v>
      </c>
      <c r="P27" s="66"/>
    </row>
    <row r="28" spans="2:22" x14ac:dyDescent="0.25">
      <c r="C28" s="18">
        <f>SUM(C24:C27)</f>
        <v>12.920000000000002</v>
      </c>
      <c r="D28" s="18">
        <f t="shared" ref="D28:K28" si="4">SUM(D24:D27)</f>
        <v>4219.7399999999989</v>
      </c>
      <c r="G28" s="18"/>
      <c r="J28" s="18">
        <f t="shared" si="4"/>
        <v>9.2210800000000006</v>
      </c>
      <c r="K28" s="18">
        <f t="shared" si="4"/>
        <v>6030.8323199999995</v>
      </c>
    </row>
    <row r="32" spans="2:22" x14ac:dyDescent="0.25">
      <c r="C32" s="18">
        <f>C18*$E$14</f>
        <v>5.0840000000000005</v>
      </c>
      <c r="D32" s="18">
        <f>D18*$F$15*$F$14*$F$13</f>
        <v>1669.4999999999995</v>
      </c>
      <c r="J32" s="18">
        <f>J18*$L$14*O18</f>
        <v>3.8345600000000002</v>
      </c>
      <c r="K32" s="18">
        <f>K18*$M$14*$M$13*$M$15*O18</f>
        <v>2722.0665600000002</v>
      </c>
    </row>
    <row r="33" spans="3:16" s="64" customFormat="1" x14ac:dyDescent="0.25">
      <c r="C33" s="18"/>
      <c r="D33" s="18"/>
      <c r="G33" s="65"/>
      <c r="J33" s="18"/>
      <c r="K33" s="18"/>
      <c r="P33" s="66"/>
    </row>
    <row r="34" spans="3:16" x14ac:dyDescent="0.25">
      <c r="C34" s="18">
        <f t="shared" ref="C34" si="5">C20*$E$14</f>
        <v>2.2760000000000002</v>
      </c>
      <c r="D34" s="18">
        <f t="shared" ref="D34" si="6">D20*$F$15*$F$14*$F$13</f>
        <v>796.94999999999993</v>
      </c>
      <c r="J34" s="18">
        <f t="shared" ref="J34" si="7">J20*$L$14*O20</f>
        <v>1.615</v>
      </c>
      <c r="K34" s="18">
        <f t="shared" ref="K34" si="8">K20*$M$14*$M$13*$M$15*O20</f>
        <v>1107.1079999999997</v>
      </c>
    </row>
    <row r="35" spans="3:16" s="64" customFormat="1" x14ac:dyDescent="0.25">
      <c r="C35" s="27"/>
      <c r="D35" s="27"/>
      <c r="E35" s="67"/>
      <c r="F35" s="67"/>
      <c r="G35" s="68"/>
      <c r="H35" s="67"/>
      <c r="I35" s="67"/>
      <c r="J35" s="27"/>
      <c r="K35" s="27"/>
      <c r="P35" s="66"/>
    </row>
    <row r="36" spans="3:16" x14ac:dyDescent="0.25">
      <c r="C36" s="18">
        <f>SUM(C32:C35)</f>
        <v>7.3600000000000012</v>
      </c>
      <c r="D36" s="18">
        <f t="shared" ref="D36" si="9">SUM(D32:D35)</f>
        <v>2466.4499999999994</v>
      </c>
      <c r="G36" s="18"/>
      <c r="J36" s="18">
        <f t="shared" ref="J36" si="10">SUM(J32:J35)</f>
        <v>5.44956</v>
      </c>
      <c r="K36" s="18">
        <f t="shared" ref="K36" si="11">SUM(K32:K35)</f>
        <v>3829.1745599999999</v>
      </c>
    </row>
  </sheetData>
  <mergeCells count="12">
    <mergeCell ref="B11:G11"/>
    <mergeCell ref="I11:P11"/>
    <mergeCell ref="B12:D12"/>
    <mergeCell ref="I12:K12"/>
    <mergeCell ref="B13:D13"/>
    <mergeCell ref="I13:K13"/>
    <mergeCell ref="B14:D14"/>
    <mergeCell ref="I14:K14"/>
    <mergeCell ref="B15:D15"/>
    <mergeCell ref="I15:K15"/>
    <mergeCell ref="B22:F22"/>
    <mergeCell ref="I22:O2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List1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Izračun KP za o.vrhnika v5.2</dc:title>
  <dc:creator>Igor Dimnik</dc:creator>
  <cp:lastModifiedBy>Marija Ana Jakše</cp:lastModifiedBy>
  <dcterms:created xsi:type="dcterms:W3CDTF">2015-06-05T18:19:34Z</dcterms:created>
  <dcterms:modified xsi:type="dcterms:W3CDTF">2025-12-04T12:06:11Z</dcterms:modified>
</cp:coreProperties>
</file>